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neud\OneDrive\Documents\FORMATOESCRITO\diagrama de gantt\"/>
    </mc:Choice>
  </mc:AlternateContent>
  <xr:revisionPtr revIDLastSave="0" documentId="13_ncr:1_{390A1388-1915-4804-ABB4-6BDCA252BFBA}" xr6:coauthVersionLast="47" xr6:coauthVersionMax="47" xr10:uidLastSave="{00000000-0000-0000-0000-000000000000}"/>
  <bookViews>
    <workbookView xWindow="5760" yWindow="1605" windowWidth="21600" windowHeight="11295" tabRatio="500" activeTab="3" xr2:uid="{00000000-000D-0000-FFFF-FFFF00000000}"/>
  </bookViews>
  <sheets>
    <sheet name="DESCARGA DE RESPONSABILIDAD" sheetId="4" r:id="rId1"/>
    <sheet name="Plan de Trabajo" sheetId="1" r:id="rId2"/>
    <sheet name="Hoja1" sheetId="3" r:id="rId3"/>
    <sheet name="Gantt" sheetId="2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Fill" hidden="1">#REF!</definedName>
    <definedName name="año" localSheetId="0">#REF!</definedName>
    <definedName name="año">#REF!</definedName>
    <definedName name="Category" localSheetId="0">#REF!</definedName>
    <definedName name="Category">#REF!</definedName>
    <definedName name="CIQWBGuid" hidden="1">"2cd8126d-26c3-430c-b7fa-a069e3a1fc62"</definedName>
    <definedName name="CORE_SF">'[2]ISO 22301 Auditor Checklist'!#REF!</definedName>
    <definedName name="End_Bal">'[3]Amortización Francés'!$J$21:$J$38</definedName>
    <definedName name="Feriados">'[4]Días Festivos y Laborables'!$C$4:$C$65</definedName>
    <definedName name="Interest_Rate">'[3]Amortización Francés'!$E$9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Loan_Amount">'[3]Amortización Francés'!$E$8</definedName>
    <definedName name="Loan_Start">'[3]Amortización Francés'!$E$12</definedName>
    <definedName name="Loan_Years">'[3]Amortización Francés'!$E$10</definedName>
    <definedName name="Number_of_Payments">MATCH(0.01,End_Bal,-1)+1</definedName>
    <definedName name="Ref_2" localSheetId="0">[5]Diario!$F$6</definedName>
    <definedName name="Ref_2">[6]Diario!$F$6</definedName>
    <definedName name="Relación">OFFSET([7]!Ref.,1,0,COUNTA('[7]Gastos ingresos'!$B$1:$B$65536)-COUNTA('[7]Gastos ingresos'!$B$11:[7]!Ref.),1)</definedName>
    <definedName name="Transaction" localSheetId="0">#REF!</definedName>
    <definedName name="Transaction">#REF!</definedName>
    <definedName name="Type" localSheetId="0">'[8]Maintenance Work Order'!#REF!</definedName>
    <definedName name="Type">#REF!</definedName>
    <definedName name="Values_Entered">IF(Loan_Amount*Interest_Rate*Loan_Years*Loan_Start&gt;0,1,0)</definedName>
    <definedName name="valuevx">42.314159</definedName>
    <definedName name="vertex42_copyright" localSheetId="0" hidden="1">"© 2011-2014 Vertex42 LLC"</definedName>
    <definedName name="vertex42_copyright" hidden="1">"© 2022 Vertex42 LLC"</definedName>
    <definedName name="vertex42_id" hidden="1">"work-order-template.xlsx"</definedName>
    <definedName name="vertex42_title" hidden="1">"Work Order Form Template"</definedName>
  </definedName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0" i="1" l="1"/>
  <c r="H19" i="1"/>
  <c r="H18" i="1"/>
  <c r="H17" i="1"/>
  <c r="H16" i="1"/>
  <c r="H15" i="1"/>
  <c r="H14" i="1"/>
  <c r="H13" i="1"/>
  <c r="H12" i="1"/>
  <c r="D9" i="2"/>
  <c r="C9" i="2"/>
  <c r="B9" i="2"/>
  <c r="A9" i="2"/>
  <c r="D8" i="2"/>
  <c r="C8" i="2"/>
  <c r="B8" i="2"/>
  <c r="A8" i="2"/>
  <c r="D7" i="2"/>
  <c r="C7" i="2"/>
  <c r="B7" i="2"/>
  <c r="A7" i="2"/>
  <c r="D6" i="2"/>
  <c r="C6" i="2"/>
  <c r="B6" i="2"/>
  <c r="A6" i="2"/>
  <c r="D5" i="2"/>
  <c r="C5" i="2"/>
  <c r="B5" i="2"/>
  <c r="A5" i="2"/>
  <c r="D4" i="2"/>
  <c r="C4" i="2"/>
  <c r="B4" i="2"/>
  <c r="A4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H11" i="1"/>
  <c r="E9" i="2" s="1"/>
  <c r="H10" i="1"/>
  <c r="E8" i="2" s="1"/>
  <c r="H9" i="1"/>
  <c r="E7" i="2" s="1"/>
  <c r="H8" i="1"/>
  <c r="E6" i="2" s="1"/>
  <c r="H7" i="1"/>
  <c r="E5" i="2" s="1"/>
  <c r="H6" i="1"/>
  <c r="E4" i="2" s="1"/>
</calcChain>
</file>

<file path=xl/sharedStrings.xml><?xml version="1.0" encoding="utf-8"?>
<sst xmlns="http://schemas.openxmlformats.org/spreadsheetml/2006/main" count="83" uniqueCount="33">
  <si>
    <t>PLAN DE TRABAJO</t>
  </si>
  <si>
    <t>Nombre del proyecto:</t>
  </si>
  <si>
    <t>Responsable general:</t>
  </si>
  <si>
    <t>Fecha inicio:</t>
  </si>
  <si>
    <t>#</t>
  </si>
  <si>
    <t>Tarea / Actividad</t>
  </si>
  <si>
    <t>Fase</t>
  </si>
  <si>
    <t>Responsable</t>
  </si>
  <si>
    <t>Fecha inicio</t>
  </si>
  <si>
    <t>Fecha fin</t>
  </si>
  <si>
    <t>Duración (días)</t>
  </si>
  <si>
    <t>Estado</t>
  </si>
  <si>
    <t>% Avance</t>
  </si>
  <si>
    <t>Prioridad</t>
  </si>
  <si>
    <t>Notas</t>
  </si>
  <si>
    <t>Definir alcance y objetivos del proyecto</t>
  </si>
  <si>
    <t>Planificación</t>
  </si>
  <si>
    <t>Pendiente</t>
  </si>
  <si>
    <t>Media</t>
  </si>
  <si>
    <t>Asignar recursos y responsables</t>
  </si>
  <si>
    <t>Ejecución</t>
  </si>
  <si>
    <t>Desarrollar tarea/entregable principal</t>
  </si>
  <si>
    <t>Realizar seguimiento y ajustes</t>
  </si>
  <si>
    <t>Revisar resultados y control de calidad</t>
  </si>
  <si>
    <t>Revisión</t>
  </si>
  <si>
    <t>Entrega final y cierre del proyecto</t>
  </si>
  <si>
    <t>Cierre</t>
  </si>
  <si>
    <t>DIAGRAMA DE GANTT</t>
  </si>
  <si>
    <t>Tarea</t>
  </si>
  <si>
    <t>Inicio</t>
  </si>
  <si>
    <t>Fin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</si>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</sst>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dd/mm"/>
  </numFmts>
  <fonts count="11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6"/>
      <color rgb="FF2F5496"/>
      <name val="Arial"/>
      <charset val="1"/>
    </font>
    <font>
      <b/>
      <sz val="11"/>
      <color rgb="FFFFFFFF"/>
      <name val="Arial"/>
      <charset val="1"/>
    </font>
    <font>
      <sz val="10"/>
      <name val="Arial"/>
      <charset val="1"/>
    </font>
    <font>
      <b/>
      <sz val="8"/>
      <color rgb="FFFFFFFF"/>
      <name val="Arial"/>
      <charset val="1"/>
    </font>
    <font>
      <b/>
      <sz val="10"/>
      <color theme="3"/>
      <name val="Arial"/>
      <family val="2"/>
    </font>
    <font>
      <b/>
      <sz val="28"/>
      <color rgb="FF2F5496"/>
      <name val="Arial"/>
      <family val="2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2F5496"/>
        <bgColor rgb="FF4472C4"/>
      </patternFill>
    </fill>
  </fills>
  <borders count="3">
    <border>
      <left/>
      <right/>
      <top/>
      <bottom/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ck">
        <color theme="0" tint="-0.34998626667073579"/>
      </left>
      <right/>
      <top/>
      <bottom/>
      <diagonal/>
    </border>
  </borders>
  <cellStyleXfs count="3">
    <xf numFmtId="0" fontId="0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/>
    <xf numFmtId="165" fontId="5" fillId="2" borderId="1" xfId="0" applyNumberFormat="1" applyFont="1" applyFill="1" applyBorder="1" applyAlignment="1">
      <alignment horizontal="center" textRotation="90"/>
    </xf>
    <xf numFmtId="0" fontId="0" fillId="0" borderId="1" xfId="0" applyBorder="1"/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7" fillId="0" borderId="0" xfId="0" applyFont="1" applyAlignment="1">
      <alignment horizontal="left" vertical="center" wrapText="1" indent="2"/>
    </xf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1"/>
    <xf numFmtId="0" fontId="9" fillId="0" borderId="0" xfId="2" applyFont="1" applyAlignment="1" applyProtection="1"/>
    <xf numFmtId="0" fontId="10" fillId="0" borderId="2" xfId="1" applyFont="1" applyBorder="1" applyAlignment="1">
      <alignment horizontal="left" vertical="center" wrapText="1" indent="2"/>
    </xf>
  </cellXfs>
  <cellStyles count="3">
    <cellStyle name="Hipervínculo 2 2" xfId="2" xr:uid="{59CB8CBD-EFEC-4EE9-8E2C-ADE6DBA74032}"/>
    <cellStyle name="Normal" xfId="0" builtinId="0"/>
    <cellStyle name="Normal 2 2 2" xfId="1" xr:uid="{6744F0A1-BC9F-4005-AF11-175892DFFB88}"/>
  </cellStyles>
  <dxfs count="6">
    <dxf>
      <fill>
        <patternFill>
          <bgColor rgb="FF4472C4"/>
        </patternFill>
      </fill>
    </dxf>
    <dxf>
      <fill>
        <patternFill>
          <bgColor rgb="FF4472C4"/>
        </patternFill>
      </fill>
    </dxf>
    <dxf>
      <fill>
        <patternFill>
          <bgColor rgb="FFD9D9D9"/>
        </patternFill>
      </fill>
    </dxf>
    <dxf>
      <fill>
        <patternFill>
          <bgColor rgb="FFFFC7CE"/>
        </patternFill>
      </fill>
    </dxf>
    <dxf>
      <fill>
        <patternFill>
          <bgColor rgb="FFFFEB9C"/>
        </patternFill>
      </fill>
    </dxf>
    <dxf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7B7B7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EB9C"/>
      <rgbColor rgb="FF99CCFF"/>
      <rgbColor rgb="FFFF99CC"/>
      <rgbColor rgb="FFCC99FF"/>
      <rgbColor rgb="FFFFC7CE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2F5496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5" Type="http://schemas.openxmlformats.org/officeDocument/2006/relationships/externalLink" Target="externalLinks/externalLink1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atoescrito.com/plantillas/" TargetMode="Externa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atoescrito.com/plantillas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B92936E-6C32-4B01-999D-D75C412A3F78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C9DBD6D-4E0A-422E-967C-F3EF8B10B723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24C3B48-35B6-4A8E-93B2-6F29B96E0969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5AB1F5E-0489-45AF-9E9B-DC28903F38B7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285750</xdr:colOff>
      <xdr:row>3</xdr:row>
      <xdr:rowOff>47624</xdr:rowOff>
    </xdr:from>
    <xdr:to>
      <xdr:col>21</xdr:col>
      <xdr:colOff>501015</xdr:colOff>
      <xdr:row>4</xdr:row>
      <xdr:rowOff>390525</xdr:rowOff>
    </xdr:to>
    <xdr:sp macro="" textlink="">
      <xdr:nvSpPr>
        <xdr:cNvPr id="8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1CDFB7F-C12E-4615-9308-1C6DE96F21AA}"/>
            </a:ext>
          </a:extLst>
        </xdr:cNvPr>
        <xdr:cNvSpPr/>
      </xdr:nvSpPr>
      <xdr:spPr>
        <a:xfrm>
          <a:off x="11449050" y="809624"/>
          <a:ext cx="5444490" cy="533401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1</xdr:col>
      <xdr:colOff>152400</xdr:colOff>
      <xdr:row>22</xdr:row>
      <xdr:rowOff>0</xdr:rowOff>
    </xdr:from>
    <xdr:to>
      <xdr:col>5</xdr:col>
      <xdr:colOff>786765</xdr:colOff>
      <xdr:row>24</xdr:row>
      <xdr:rowOff>28575</xdr:rowOff>
    </xdr:to>
    <xdr:sp macro="" textlink="">
      <xdr:nvSpPr>
        <xdr:cNvPr id="9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0C1E2DB-8D14-4425-B65A-BDABB1640BFA}"/>
            </a:ext>
          </a:extLst>
        </xdr:cNvPr>
        <xdr:cNvSpPr/>
      </xdr:nvSpPr>
      <xdr:spPr>
        <a:xfrm>
          <a:off x="257175" y="4991100"/>
          <a:ext cx="5292090" cy="409575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1</xdr:rowOff>
    </xdr:from>
    <xdr:to>
      <xdr:col>8</xdr:col>
      <xdr:colOff>24765</xdr:colOff>
      <xdr:row>14</xdr:row>
      <xdr:rowOff>57151</xdr:rowOff>
    </xdr:to>
    <xdr:sp macro="" textlink="">
      <xdr:nvSpPr>
        <xdr:cNvPr id="3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50CAA9C-F061-4269-9A31-5888CAA7E445}"/>
            </a:ext>
          </a:extLst>
        </xdr:cNvPr>
        <xdr:cNvSpPr/>
      </xdr:nvSpPr>
      <xdr:spPr>
        <a:xfrm>
          <a:off x="333375" y="2638426"/>
          <a:ext cx="5444490" cy="43815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36</xdr:col>
      <xdr:colOff>66674</xdr:colOff>
      <xdr:row>0</xdr:row>
      <xdr:rowOff>0</xdr:rowOff>
    </xdr:from>
    <xdr:to>
      <xdr:col>45</xdr:col>
      <xdr:colOff>215264</xdr:colOff>
      <xdr:row>1</xdr:row>
      <xdr:rowOff>38100</xdr:rowOff>
    </xdr:to>
    <xdr:sp macro="" textlink="">
      <xdr:nvSpPr>
        <xdr:cNvPr id="4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EFF0588-7211-49B1-A7BA-661B1EAC5ED7}"/>
            </a:ext>
          </a:extLst>
        </xdr:cNvPr>
        <xdr:cNvSpPr/>
      </xdr:nvSpPr>
      <xdr:spPr>
        <a:xfrm>
          <a:off x="12572999" y="0"/>
          <a:ext cx="5377815" cy="390525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Downloads\punto-de-equilibrio-excel.xlsx" TargetMode="External"/><Relationship Id="rId1" Type="http://schemas.openxmlformats.org/officeDocument/2006/relationships/externalLinkPath" Target="file:///C:\Users\aneud\Downloads\punto-de-equilibrio-exce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ISO-22301-Audit-Checklist-Template4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neud\OneDrive\Documents\FORMATOESCRITO\tabla%20de%20amortizcion%20en%20excel\planilla-excel-amortizacion-sistema-aleman-y-france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plantilla-excel-para-registro-ausencias%20(1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plantilla-excel-gastos%20diario%20y%20mensual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Downloads\control-de-gastos-excel-diario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SCARGA DE RESPONSABILIDAD"/>
      <sheetName val="Punto de Equilibrio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O 22301 Auditor Checklist"/>
      <sheetName val="- Disclaimer -"/>
    </sheet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uribor"/>
      <sheetName val="DESCARGA DE RESPONSABILIDAD"/>
      <sheetName val="Amortización Francés"/>
      <sheetName val="Hoja1"/>
      <sheetName val="Amortización Alemán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0FC6B-A6ED-40D5-B403-161A044FC472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3.5703125" style="16" customWidth="1"/>
    <col min="2" max="2" width="93.42578125" style="16" customWidth="1"/>
    <col min="3" max="16381" width="11.28515625" style="16" hidden="1"/>
    <col min="16382" max="16382" width="30.5703125" style="16" hidden="1" customWidth="1"/>
    <col min="16383" max="16383" width="26.5703125" style="16" hidden="1" customWidth="1"/>
    <col min="16384" max="16384" width="19.42578125" style="16" hidden="1" customWidth="1"/>
  </cols>
  <sheetData>
    <row r="1" spans="2:2" ht="56.25" customHeight="1" x14ac:dyDescent="0.25"/>
    <row r="2" spans="2:2" ht="56.25" customHeight="1" x14ac:dyDescent="0.5">
      <c r="B2" s="17" t="s">
        <v>31</v>
      </c>
    </row>
    <row r="3" spans="2:2" ht="212.25" customHeight="1" x14ac:dyDescent="0.25">
      <c r="B3" s="18" t="s">
        <v>32</v>
      </c>
    </row>
  </sheetData>
  <hyperlinks>
    <hyperlink ref="B2" r:id="rId1" xr:uid="{DCCF12E9-90B7-4F45-A341-8CEBC30BBAB8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20"/>
  <sheetViews>
    <sheetView showGridLines="0" topLeftCell="A13" zoomScaleNormal="100" workbookViewId="0">
      <selection activeCell="D4" sqref="D4"/>
    </sheetView>
  </sheetViews>
  <sheetFormatPr baseColWidth="10" defaultColWidth="8.7109375" defaultRowHeight="15" x14ac:dyDescent="0.25"/>
  <cols>
    <col min="1" max="1" width="1.5703125" customWidth="1"/>
    <col min="2" max="2" width="6.28515625" customWidth="1"/>
    <col min="3" max="3" width="33.42578125" customWidth="1"/>
    <col min="4" max="4" width="16" customWidth="1"/>
    <col min="5" max="5" width="14.140625" customWidth="1"/>
    <col min="6" max="6" width="12" customWidth="1"/>
    <col min="7" max="7" width="13" customWidth="1"/>
    <col min="8" max="8" width="12" customWidth="1"/>
    <col min="9" max="9" width="14" customWidth="1"/>
    <col min="10" max="11" width="10" customWidth="1"/>
    <col min="12" max="12" width="25" customWidth="1"/>
  </cols>
  <sheetData>
    <row r="2" spans="2:12" ht="30" customHeight="1" x14ac:dyDescent="0.25">
      <c r="C2" s="11"/>
      <c r="D2" s="11"/>
      <c r="E2" s="11"/>
      <c r="F2" s="11"/>
      <c r="G2" s="14" t="s">
        <v>0</v>
      </c>
      <c r="H2" s="14"/>
      <c r="I2" s="14"/>
      <c r="J2" s="14"/>
      <c r="K2" s="14"/>
      <c r="L2" s="14"/>
    </row>
    <row r="3" spans="2:12" x14ac:dyDescent="0.25">
      <c r="B3" s="12" t="s">
        <v>1</v>
      </c>
      <c r="C3" s="12"/>
      <c r="D3" s="12"/>
      <c r="E3" s="12"/>
      <c r="F3" s="13" t="s">
        <v>2</v>
      </c>
      <c r="G3" s="13"/>
      <c r="H3" s="13"/>
      <c r="I3" s="13"/>
      <c r="J3" s="12" t="s">
        <v>3</v>
      </c>
      <c r="K3" s="12"/>
      <c r="L3" s="12"/>
    </row>
    <row r="5" spans="2:12" ht="31.5" customHeight="1" x14ac:dyDescent="0.25"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  <c r="H5" s="1" t="s">
        <v>10</v>
      </c>
      <c r="I5" s="1" t="s">
        <v>11</v>
      </c>
      <c r="J5" s="1" t="s">
        <v>12</v>
      </c>
      <c r="K5" s="1" t="s">
        <v>13</v>
      </c>
      <c r="L5" s="1" t="s">
        <v>14</v>
      </c>
    </row>
    <row r="6" spans="2:12" ht="25.5" x14ac:dyDescent="0.25">
      <c r="B6" s="9">
        <v>1</v>
      </c>
      <c r="C6" s="3" t="s">
        <v>15</v>
      </c>
      <c r="D6" s="2" t="s">
        <v>16</v>
      </c>
      <c r="E6" s="2"/>
      <c r="F6" s="4">
        <v>46189</v>
      </c>
      <c r="G6" s="4">
        <v>46193</v>
      </c>
      <c r="H6" s="2">
        <f t="shared" ref="H6:H11" si="0">G6-F6+1</f>
        <v>5</v>
      </c>
      <c r="I6" s="2" t="s">
        <v>17</v>
      </c>
      <c r="J6" s="5">
        <v>0</v>
      </c>
      <c r="K6" s="2" t="s">
        <v>18</v>
      </c>
      <c r="L6" s="2"/>
    </row>
    <row r="7" spans="2:12" x14ac:dyDescent="0.25">
      <c r="B7" s="9">
        <v>2</v>
      </c>
      <c r="C7" s="3" t="s">
        <v>19</v>
      </c>
      <c r="D7" s="2" t="s">
        <v>20</v>
      </c>
      <c r="E7" s="2"/>
      <c r="F7" s="4">
        <v>46194</v>
      </c>
      <c r="G7" s="4">
        <v>46198</v>
      </c>
      <c r="H7" s="2">
        <f t="shared" si="0"/>
        <v>5</v>
      </c>
      <c r="I7" s="2" t="s">
        <v>17</v>
      </c>
      <c r="J7" s="5">
        <v>0</v>
      </c>
      <c r="K7" s="2" t="s">
        <v>18</v>
      </c>
      <c r="L7" s="2"/>
    </row>
    <row r="8" spans="2:12" x14ac:dyDescent="0.25">
      <c r="B8" s="9">
        <v>3</v>
      </c>
      <c r="C8" s="3" t="s">
        <v>21</v>
      </c>
      <c r="D8" s="2" t="s">
        <v>20</v>
      </c>
      <c r="E8" s="2"/>
      <c r="F8" s="4">
        <v>46199</v>
      </c>
      <c r="G8" s="4">
        <v>46203</v>
      </c>
      <c r="H8" s="2">
        <f t="shared" si="0"/>
        <v>5</v>
      </c>
      <c r="I8" s="2" t="s">
        <v>17</v>
      </c>
      <c r="J8" s="5">
        <v>0</v>
      </c>
      <c r="K8" s="2" t="s">
        <v>18</v>
      </c>
      <c r="L8" s="2"/>
    </row>
    <row r="9" spans="2:12" x14ac:dyDescent="0.25">
      <c r="B9" s="9">
        <v>4</v>
      </c>
      <c r="C9" s="3" t="s">
        <v>22</v>
      </c>
      <c r="D9" s="2" t="s">
        <v>20</v>
      </c>
      <c r="E9" s="2"/>
      <c r="F9" s="4">
        <v>46204</v>
      </c>
      <c r="G9" s="4">
        <v>46208</v>
      </c>
      <c r="H9" s="2">
        <f t="shared" si="0"/>
        <v>5</v>
      </c>
      <c r="I9" s="2" t="s">
        <v>17</v>
      </c>
      <c r="J9" s="5">
        <v>0</v>
      </c>
      <c r="K9" s="2" t="s">
        <v>18</v>
      </c>
      <c r="L9" s="2"/>
    </row>
    <row r="10" spans="2:12" x14ac:dyDescent="0.25">
      <c r="B10" s="9">
        <v>5</v>
      </c>
      <c r="C10" s="3" t="s">
        <v>23</v>
      </c>
      <c r="D10" s="2" t="s">
        <v>24</v>
      </c>
      <c r="E10" s="2"/>
      <c r="F10" s="4">
        <v>46209</v>
      </c>
      <c r="G10" s="4">
        <v>46213</v>
      </c>
      <c r="H10" s="2">
        <f t="shared" si="0"/>
        <v>5</v>
      </c>
      <c r="I10" s="2" t="s">
        <v>17</v>
      </c>
      <c r="J10" s="5">
        <v>0</v>
      </c>
      <c r="K10" s="2" t="s">
        <v>18</v>
      </c>
      <c r="L10" s="2"/>
    </row>
    <row r="11" spans="2:12" x14ac:dyDescent="0.25">
      <c r="B11" s="9">
        <v>6</v>
      </c>
      <c r="C11" s="3" t="s">
        <v>25</v>
      </c>
      <c r="D11" s="2" t="s">
        <v>26</v>
      </c>
      <c r="E11" s="2"/>
      <c r="F11" s="4">
        <v>46214</v>
      </c>
      <c r="G11" s="4">
        <v>46218</v>
      </c>
      <c r="H11" s="2">
        <f t="shared" si="0"/>
        <v>5</v>
      </c>
      <c r="I11" s="2" t="s">
        <v>17</v>
      </c>
      <c r="J11" s="5">
        <v>0</v>
      </c>
      <c r="K11" s="2" t="s">
        <v>18</v>
      </c>
      <c r="L11" s="2"/>
    </row>
    <row r="12" spans="2:12" ht="25.5" x14ac:dyDescent="0.25">
      <c r="B12" s="10">
        <v>7</v>
      </c>
      <c r="C12" s="3" t="s">
        <v>15</v>
      </c>
      <c r="D12" s="2" t="s">
        <v>16</v>
      </c>
      <c r="E12" s="2"/>
      <c r="F12" s="4">
        <v>46189</v>
      </c>
      <c r="G12" s="4">
        <v>46193</v>
      </c>
      <c r="H12" s="2">
        <f t="shared" ref="H12:H20" si="1">G12-F12+1</f>
        <v>5</v>
      </c>
      <c r="I12" s="2" t="s">
        <v>17</v>
      </c>
      <c r="J12" s="5">
        <v>0</v>
      </c>
      <c r="K12" s="2" t="s">
        <v>18</v>
      </c>
      <c r="L12" s="6"/>
    </row>
    <row r="13" spans="2:12" x14ac:dyDescent="0.25">
      <c r="B13" s="10">
        <v>8</v>
      </c>
      <c r="C13" s="3" t="s">
        <v>19</v>
      </c>
      <c r="D13" s="2" t="s">
        <v>20</v>
      </c>
      <c r="E13" s="2"/>
      <c r="F13" s="4">
        <v>46194</v>
      </c>
      <c r="G13" s="4">
        <v>46198</v>
      </c>
      <c r="H13" s="2">
        <f t="shared" si="1"/>
        <v>5</v>
      </c>
      <c r="I13" s="2" t="s">
        <v>17</v>
      </c>
      <c r="J13" s="5">
        <v>0</v>
      </c>
      <c r="K13" s="2" t="s">
        <v>18</v>
      </c>
      <c r="L13" s="6"/>
    </row>
    <row r="14" spans="2:12" x14ac:dyDescent="0.25">
      <c r="B14" s="10">
        <v>9</v>
      </c>
      <c r="C14" s="3" t="s">
        <v>21</v>
      </c>
      <c r="D14" s="2" t="s">
        <v>20</v>
      </c>
      <c r="E14" s="2"/>
      <c r="F14" s="4">
        <v>46199</v>
      </c>
      <c r="G14" s="4">
        <v>46203</v>
      </c>
      <c r="H14" s="2">
        <f t="shared" si="1"/>
        <v>5</v>
      </c>
      <c r="I14" s="2" t="s">
        <v>17</v>
      </c>
      <c r="J14" s="5">
        <v>0</v>
      </c>
      <c r="K14" s="2" t="s">
        <v>18</v>
      </c>
      <c r="L14" s="6"/>
    </row>
    <row r="15" spans="2:12" x14ac:dyDescent="0.25">
      <c r="B15" s="10">
        <v>10</v>
      </c>
      <c r="C15" s="3" t="s">
        <v>22</v>
      </c>
      <c r="D15" s="2" t="s">
        <v>20</v>
      </c>
      <c r="E15" s="2"/>
      <c r="F15" s="4">
        <v>46204</v>
      </c>
      <c r="G15" s="4">
        <v>46208</v>
      </c>
      <c r="H15" s="2">
        <f t="shared" si="1"/>
        <v>5</v>
      </c>
      <c r="I15" s="2" t="s">
        <v>17</v>
      </c>
      <c r="J15" s="5">
        <v>0</v>
      </c>
      <c r="K15" s="2" t="s">
        <v>18</v>
      </c>
      <c r="L15" s="6"/>
    </row>
    <row r="16" spans="2:12" x14ac:dyDescent="0.25">
      <c r="B16" s="10">
        <v>11</v>
      </c>
      <c r="C16" s="3" t="s">
        <v>23</v>
      </c>
      <c r="D16" s="2" t="s">
        <v>24</v>
      </c>
      <c r="E16" s="2"/>
      <c r="F16" s="4">
        <v>46209</v>
      </c>
      <c r="G16" s="4">
        <v>46213</v>
      </c>
      <c r="H16" s="2">
        <f t="shared" si="1"/>
        <v>5</v>
      </c>
      <c r="I16" s="2" t="s">
        <v>17</v>
      </c>
      <c r="J16" s="5">
        <v>0</v>
      </c>
      <c r="K16" s="2" t="s">
        <v>18</v>
      </c>
      <c r="L16" s="6"/>
    </row>
    <row r="17" spans="2:12" x14ac:dyDescent="0.25">
      <c r="B17" s="10">
        <v>12</v>
      </c>
      <c r="C17" s="3" t="s">
        <v>25</v>
      </c>
      <c r="D17" s="2" t="s">
        <v>26</v>
      </c>
      <c r="E17" s="2"/>
      <c r="F17" s="4">
        <v>46214</v>
      </c>
      <c r="G17" s="4">
        <v>46218</v>
      </c>
      <c r="H17" s="2">
        <f t="shared" si="1"/>
        <v>5</v>
      </c>
      <c r="I17" s="2" t="s">
        <v>17</v>
      </c>
      <c r="J17" s="5">
        <v>0</v>
      </c>
      <c r="K17" s="2" t="s">
        <v>18</v>
      </c>
      <c r="L17" s="6"/>
    </row>
    <row r="18" spans="2:12" ht="25.5" x14ac:dyDescent="0.25">
      <c r="B18" s="10">
        <v>13</v>
      </c>
      <c r="C18" s="3" t="s">
        <v>15</v>
      </c>
      <c r="D18" s="2" t="s">
        <v>16</v>
      </c>
      <c r="E18" s="2"/>
      <c r="F18" s="4">
        <v>46189</v>
      </c>
      <c r="G18" s="4">
        <v>46193</v>
      </c>
      <c r="H18" s="2">
        <f t="shared" si="1"/>
        <v>5</v>
      </c>
      <c r="I18" s="2" t="s">
        <v>17</v>
      </c>
      <c r="J18" s="5">
        <v>0</v>
      </c>
      <c r="K18" s="2" t="s">
        <v>18</v>
      </c>
      <c r="L18" s="6"/>
    </row>
    <row r="19" spans="2:12" x14ac:dyDescent="0.25">
      <c r="B19" s="10">
        <v>14</v>
      </c>
      <c r="C19" s="3" t="s">
        <v>19</v>
      </c>
      <c r="D19" s="2" t="s">
        <v>20</v>
      </c>
      <c r="E19" s="2"/>
      <c r="F19" s="4">
        <v>46194</v>
      </c>
      <c r="G19" s="4">
        <v>46198</v>
      </c>
      <c r="H19" s="2">
        <f t="shared" si="1"/>
        <v>5</v>
      </c>
      <c r="I19" s="2" t="s">
        <v>17</v>
      </c>
      <c r="J19" s="5">
        <v>0</v>
      </c>
      <c r="K19" s="2" t="s">
        <v>18</v>
      </c>
      <c r="L19" s="6"/>
    </row>
    <row r="20" spans="2:12" x14ac:dyDescent="0.25">
      <c r="B20" s="10">
        <v>15</v>
      </c>
      <c r="C20" s="3" t="s">
        <v>21</v>
      </c>
      <c r="D20" s="2" t="s">
        <v>20</v>
      </c>
      <c r="E20" s="2"/>
      <c r="F20" s="4">
        <v>46199</v>
      </c>
      <c r="G20" s="4">
        <v>46203</v>
      </c>
      <c r="H20" s="2">
        <f t="shared" si="1"/>
        <v>5</v>
      </c>
      <c r="I20" s="2" t="s">
        <v>17</v>
      </c>
      <c r="J20" s="5">
        <v>0</v>
      </c>
      <c r="K20" s="2" t="s">
        <v>18</v>
      </c>
      <c r="L20" s="6"/>
    </row>
  </sheetData>
  <mergeCells count="4">
    <mergeCell ref="B3:E3"/>
    <mergeCell ref="F3:I3"/>
    <mergeCell ref="J3:L3"/>
    <mergeCell ref="G2:L2"/>
  </mergeCells>
  <conditionalFormatting sqref="I6:I30">
    <cfRule type="cellIs" dxfId="5" priority="2" operator="equal">
      <formula>"Completado"</formula>
    </cfRule>
    <cfRule type="cellIs" dxfId="4" priority="3" operator="equal">
      <formula>"En progreso"</formula>
    </cfRule>
    <cfRule type="cellIs" dxfId="3" priority="4" operator="equal">
      <formula>"Retrasado"</formula>
    </cfRule>
    <cfRule type="cellIs" dxfId="2" priority="5" operator="equal">
      <formula>"Pendiente"</formula>
    </cfRule>
  </conditionalFormatting>
  <dataValidations count="2">
    <dataValidation type="list" allowBlank="1" sqref="I6:I30" xr:uid="{00000000-0002-0000-0000-000000000000}">
      <formula1>"Pendiente,En progreso,Completado,Retrasado"</formula1>
      <formula2>0</formula2>
    </dataValidation>
    <dataValidation type="list" allowBlank="1" sqref="K6:K30" xr:uid="{00000000-0002-0000-0000-000001000000}">
      <formula1>"Alta,Media,Baja"</formula1>
      <formula2>0</formula2>
    </dataValidation>
  </dataValidations>
  <pageMargins left="0.75" right="0.75" top="1" bottom="1" header="0.511811023622047" footer="0.511811023622047"/>
  <pageSetup paperSize="9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763F9-145D-43E3-963B-F868954E8025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I9"/>
  <sheetViews>
    <sheetView tabSelected="1" zoomScaleNormal="100" workbookViewId="0">
      <pane xSplit="5" ySplit="3" topLeftCell="G4" activePane="bottomRight" state="frozen"/>
      <selection pane="topRight" activeCell="F1" sqref="F1"/>
      <selection pane="bottomLeft" activeCell="A4" sqref="A4"/>
      <selection pane="bottomRight" activeCell="R17" sqref="R17"/>
    </sheetView>
  </sheetViews>
  <sheetFormatPr baseColWidth="10" defaultColWidth="8.7109375" defaultRowHeight="15" x14ac:dyDescent="0.25"/>
  <cols>
    <col min="1" max="1" width="5" customWidth="1"/>
    <col min="2" max="2" width="35" customWidth="1"/>
    <col min="3" max="5" width="12" customWidth="1"/>
    <col min="6" max="35" width="3.42578125" customWidth="1"/>
  </cols>
  <sheetData>
    <row r="1" spans="1:35" ht="27.75" customHeight="1" x14ac:dyDescent="0.25">
      <c r="A1" s="15" t="s">
        <v>27</v>
      </c>
      <c r="B1" s="15"/>
      <c r="C1" s="15"/>
      <c r="D1" s="15"/>
      <c r="E1" s="15"/>
      <c r="F1" s="15"/>
      <c r="G1" s="15"/>
      <c r="H1" s="15"/>
    </row>
    <row r="3" spans="1:35" ht="30" x14ac:dyDescent="0.25">
      <c r="A3" s="1" t="s">
        <v>4</v>
      </c>
      <c r="B3" s="1" t="s">
        <v>28</v>
      </c>
      <c r="C3" s="1" t="s">
        <v>29</v>
      </c>
      <c r="D3" s="1" t="s">
        <v>30</v>
      </c>
      <c r="E3" s="1" t="s">
        <v>10</v>
      </c>
      <c r="F3" s="7">
        <f>'Plan de Trabajo'!F6+0</f>
        <v>46189</v>
      </c>
      <c r="G3" s="7">
        <f>'Plan de Trabajo'!F6+1</f>
        <v>46190</v>
      </c>
      <c r="H3" s="7">
        <f>'Plan de Trabajo'!F6+2</f>
        <v>46191</v>
      </c>
      <c r="I3" s="7">
        <f>'Plan de Trabajo'!F6+3</f>
        <v>46192</v>
      </c>
      <c r="J3" s="7">
        <f>'Plan de Trabajo'!F6+4</f>
        <v>46193</v>
      </c>
      <c r="K3" s="7">
        <f>'Plan de Trabajo'!F6+5</f>
        <v>46194</v>
      </c>
      <c r="L3" s="7">
        <f>'Plan de Trabajo'!F6+6</f>
        <v>46195</v>
      </c>
      <c r="M3" s="7">
        <f>'Plan de Trabajo'!F6+7</f>
        <v>46196</v>
      </c>
      <c r="N3" s="7">
        <f>'Plan de Trabajo'!F6+8</f>
        <v>46197</v>
      </c>
      <c r="O3" s="7">
        <f>'Plan de Trabajo'!F6+9</f>
        <v>46198</v>
      </c>
      <c r="P3" s="7">
        <f>'Plan de Trabajo'!F6+10</f>
        <v>46199</v>
      </c>
      <c r="Q3" s="7">
        <f>'Plan de Trabajo'!F6+11</f>
        <v>46200</v>
      </c>
      <c r="R3" s="7">
        <f>'Plan de Trabajo'!F6+12</f>
        <v>46201</v>
      </c>
      <c r="S3" s="7">
        <f>'Plan de Trabajo'!F6+13</f>
        <v>46202</v>
      </c>
      <c r="T3" s="7">
        <f>'Plan de Trabajo'!F6+14</f>
        <v>46203</v>
      </c>
      <c r="U3" s="7">
        <f>'Plan de Trabajo'!F6+15</f>
        <v>46204</v>
      </c>
      <c r="V3" s="7">
        <f>'Plan de Trabajo'!F6+16</f>
        <v>46205</v>
      </c>
      <c r="W3" s="7">
        <f>'Plan de Trabajo'!F6+17</f>
        <v>46206</v>
      </c>
      <c r="X3" s="7">
        <f>'Plan de Trabajo'!F6+18</f>
        <v>46207</v>
      </c>
      <c r="Y3" s="7">
        <f>'Plan de Trabajo'!F6+19</f>
        <v>46208</v>
      </c>
      <c r="Z3" s="7">
        <f>'Plan de Trabajo'!F6+20</f>
        <v>46209</v>
      </c>
      <c r="AA3" s="7">
        <f>'Plan de Trabajo'!F6+21</f>
        <v>46210</v>
      </c>
      <c r="AB3" s="7">
        <f>'Plan de Trabajo'!F6+22</f>
        <v>46211</v>
      </c>
      <c r="AC3" s="7">
        <f>'Plan de Trabajo'!F6+23</f>
        <v>46212</v>
      </c>
      <c r="AD3" s="7">
        <f>'Plan de Trabajo'!F6+24</f>
        <v>46213</v>
      </c>
      <c r="AE3" s="7">
        <f>'Plan de Trabajo'!F6+25</f>
        <v>46214</v>
      </c>
      <c r="AF3" s="7">
        <f>'Plan de Trabajo'!F6+26</f>
        <v>46215</v>
      </c>
      <c r="AG3" s="7">
        <f>'Plan de Trabajo'!F6+27</f>
        <v>46216</v>
      </c>
      <c r="AH3" s="7">
        <f>'Plan de Trabajo'!F6+28</f>
        <v>46217</v>
      </c>
      <c r="AI3" s="7">
        <f>'Plan de Trabajo'!F6+29</f>
        <v>46218</v>
      </c>
    </row>
    <row r="4" spans="1:35" x14ac:dyDescent="0.25">
      <c r="A4" s="2">
        <f>'Plan de Trabajo'!B6</f>
        <v>1</v>
      </c>
      <c r="B4" s="3" t="str">
        <f>'Plan de Trabajo'!C6</f>
        <v>Definir alcance y objetivos del proyecto</v>
      </c>
      <c r="C4" s="4">
        <f>'Plan de Trabajo'!F6</f>
        <v>46189</v>
      </c>
      <c r="D4" s="4">
        <f>'Plan de Trabajo'!G6</f>
        <v>46193</v>
      </c>
      <c r="E4" s="2">
        <f>'Plan de Trabajo'!H6</f>
        <v>5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</row>
    <row r="5" spans="1:35" x14ac:dyDescent="0.25">
      <c r="A5" s="2">
        <f>'Plan de Trabajo'!B7</f>
        <v>2</v>
      </c>
      <c r="B5" s="3" t="str">
        <f>'Plan de Trabajo'!C7</f>
        <v>Asignar recursos y responsables</v>
      </c>
      <c r="C5" s="4">
        <f>'Plan de Trabajo'!F7</f>
        <v>46194</v>
      </c>
      <c r="D5" s="4">
        <f>'Plan de Trabajo'!G7</f>
        <v>46198</v>
      </c>
      <c r="E5" s="2">
        <f>'Plan de Trabajo'!H7</f>
        <v>5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</row>
    <row r="6" spans="1:35" x14ac:dyDescent="0.25">
      <c r="A6" s="2">
        <f>'Plan de Trabajo'!B8</f>
        <v>3</v>
      </c>
      <c r="B6" s="3" t="str">
        <f>'Plan de Trabajo'!C8</f>
        <v>Desarrollar tarea/entregable principal</v>
      </c>
      <c r="C6" s="4">
        <f>'Plan de Trabajo'!F8</f>
        <v>46199</v>
      </c>
      <c r="D6" s="4">
        <f>'Plan de Trabajo'!G8</f>
        <v>46203</v>
      </c>
      <c r="E6" s="2">
        <f>'Plan de Trabajo'!H8</f>
        <v>5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x14ac:dyDescent="0.25">
      <c r="A7" s="2">
        <f>'Plan de Trabajo'!B9</f>
        <v>4</v>
      </c>
      <c r="B7" s="3" t="str">
        <f>'Plan de Trabajo'!C9</f>
        <v>Realizar seguimiento y ajustes</v>
      </c>
      <c r="C7" s="4">
        <f>'Plan de Trabajo'!F9</f>
        <v>46204</v>
      </c>
      <c r="D7" s="4">
        <f>'Plan de Trabajo'!G9</f>
        <v>46208</v>
      </c>
      <c r="E7" s="2">
        <f>'Plan de Trabajo'!H9</f>
        <v>5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</row>
    <row r="8" spans="1:35" x14ac:dyDescent="0.25">
      <c r="A8" s="2">
        <f>'Plan de Trabajo'!B10</f>
        <v>5</v>
      </c>
      <c r="B8" s="3" t="str">
        <f>'Plan de Trabajo'!C10</f>
        <v>Revisar resultados y control de calidad</v>
      </c>
      <c r="C8" s="4">
        <f>'Plan de Trabajo'!F10</f>
        <v>46209</v>
      </c>
      <c r="D8" s="4">
        <f>'Plan de Trabajo'!G10</f>
        <v>46213</v>
      </c>
      <c r="E8" s="2">
        <f>'Plan de Trabajo'!H10</f>
        <v>5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</row>
    <row r="9" spans="1:35" x14ac:dyDescent="0.25">
      <c r="A9" s="2">
        <f>'Plan de Trabajo'!B11</f>
        <v>6</v>
      </c>
      <c r="B9" s="3" t="str">
        <f>'Plan de Trabajo'!C11</f>
        <v>Entrega final y cierre del proyecto</v>
      </c>
      <c r="C9" s="4">
        <f>'Plan de Trabajo'!F11</f>
        <v>46214</v>
      </c>
      <c r="D9" s="4">
        <f>'Plan de Trabajo'!G11</f>
        <v>46218</v>
      </c>
      <c r="E9" s="2">
        <f>'Plan de Trabajo'!H11</f>
        <v>5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</row>
  </sheetData>
  <mergeCells count="1">
    <mergeCell ref="A1:H1"/>
  </mergeCells>
  <conditionalFormatting sqref="F4:AI9">
    <cfRule type="cellIs" dxfId="1" priority="2" operator="equal">
      <formula>1</formula>
    </cfRule>
    <cfRule type="expression" dxfId="0" priority="182">
      <formula>AND(F$3&gt;=$C4,F$3&lt;=$D4)</formula>
    </cfRule>
  </conditionalFormatting>
  <pageMargins left="0.75" right="0.75" top="1" bottom="1" header="0.511811023622047" footer="0.511811023622047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DESCARGA DE RESPONSABILIDAD</vt:lpstr>
      <vt:lpstr>Plan de Trabajo</vt:lpstr>
      <vt:lpstr>Hoja1</vt:lpstr>
      <vt:lpstr>Gantt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aneudy Peña</cp:lastModifiedBy>
  <cp:revision>0</cp:revision>
  <cp:lastPrinted>2026-06-13T21:33:46Z</cp:lastPrinted>
  <dcterms:created xsi:type="dcterms:W3CDTF">2026-06-13T21:09:49Z</dcterms:created>
  <dcterms:modified xsi:type="dcterms:W3CDTF">2026-06-14T15:28:33Z</dcterms:modified>
  <dc:language>en-US</dc:language>
</cp:coreProperties>
</file>